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BILANS\CFM - BILAN 2023\"/>
    </mc:Choice>
  </mc:AlternateContent>
  <xr:revisionPtr revIDLastSave="0" documentId="13_ncr:1_{3B1CC648-9950-495B-90ED-131C501DB6E7}" xr6:coauthVersionLast="47" xr6:coauthVersionMax="47" xr10:uidLastSave="{00000000-0000-0000-0000-000000000000}"/>
  <bookViews>
    <workbookView xWindow="-108" yWindow="-108" windowWidth="23256" windowHeight="12456" xr2:uid="{14124E8F-8221-4CBB-BA45-519F2A77785C}"/>
  </bookViews>
  <sheets>
    <sheet name="31.12.2023" sheetId="4" r:id="rId1"/>
    <sheet name="30,09,2023" sheetId="3" r:id="rId2"/>
    <sheet name="30,06,2023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4" l="1"/>
  <c r="B24" i="4"/>
  <c r="B25" i="4" s="1"/>
  <c r="C23" i="4"/>
  <c r="C22" i="4"/>
  <c r="B18" i="4"/>
  <c r="C18" i="4" s="1"/>
  <c r="B30" i="4" s="1"/>
  <c r="B31" i="4" s="1"/>
  <c r="B36" i="4" s="1"/>
  <c r="B37" i="4" s="1"/>
  <c r="B29" i="3"/>
  <c r="B25" i="3"/>
  <c r="B24" i="3"/>
  <c r="C24" i="3" s="1"/>
  <c r="C25" i="3" s="1"/>
  <c r="C23" i="3"/>
  <c r="C22" i="3"/>
  <c r="B18" i="3"/>
  <c r="C18" i="3" s="1"/>
  <c r="B30" i="3" s="1"/>
  <c r="C24" i="2"/>
  <c r="C23" i="2"/>
  <c r="C18" i="2"/>
  <c r="B18" i="2"/>
  <c r="C24" i="4" l="1"/>
  <c r="C25" i="4"/>
  <c r="B31" i="3"/>
  <c r="B36" i="3" s="1"/>
  <c r="B37" i="3" s="1"/>
  <c r="B29" i="2"/>
  <c r="B24" i="2"/>
  <c r="B30" i="2"/>
  <c r="C22" i="2" l="1"/>
  <c r="C25" i="2" s="1"/>
  <c r="B31" i="2"/>
  <c r="B36" i="2" s="1"/>
  <c r="B37" i="2" s="1"/>
  <c r="B25" i="2"/>
</calcChain>
</file>

<file path=xl/sharedStrings.xml><?xml version="1.0" encoding="utf-8"?>
<sst xmlns="http://schemas.openxmlformats.org/spreadsheetml/2006/main" count="93" uniqueCount="28">
  <si>
    <t>COPRODUCTION</t>
  </si>
  <si>
    <t>%</t>
  </si>
  <si>
    <t>SOUTIEN CNC</t>
  </si>
  <si>
    <t>CNC</t>
  </si>
  <si>
    <t>Chifoumi</t>
  </si>
  <si>
    <t>VERIFICATION</t>
  </si>
  <si>
    <t>Réservé producteur</t>
  </si>
  <si>
    <t>Part producteur</t>
  </si>
  <si>
    <t>AVANCE CNC</t>
  </si>
  <si>
    <t>Avance à rembourser</t>
  </si>
  <si>
    <t>Report à nouveau</t>
  </si>
  <si>
    <t>Nouveau solde</t>
  </si>
  <si>
    <t>Débit</t>
  </si>
  <si>
    <t>OD BILAN</t>
  </si>
  <si>
    <t>CHIFOUMI PRODUCTIONS</t>
  </si>
  <si>
    <t>Crédit</t>
  </si>
  <si>
    <t>Déduction quote-part CNC</t>
  </si>
  <si>
    <r>
      <t xml:space="preserve">BILAN AU </t>
    </r>
    <r>
      <rPr>
        <sz val="16"/>
        <color indexed="60"/>
        <rFont val="Times New Roman"/>
        <family val="1"/>
      </rPr>
      <t>30/06/2023</t>
    </r>
  </si>
  <si>
    <t>COMPTE 167403 - AVANCE CNC LOUP</t>
  </si>
  <si>
    <t>(JE VERRAI TOUJOURS VOS VISAGES)</t>
  </si>
  <si>
    <t xml:space="preserve"> /518</t>
  </si>
  <si>
    <t>France 3</t>
  </si>
  <si>
    <t>Studiocanal</t>
  </si>
  <si>
    <t>% Trésor Films</t>
  </si>
  <si>
    <t>En attente répartition</t>
  </si>
  <si>
    <r>
      <t xml:space="preserve">BILAN AU </t>
    </r>
    <r>
      <rPr>
        <sz val="16"/>
        <color indexed="60"/>
        <rFont val="Times New Roman"/>
        <family val="1"/>
      </rPr>
      <t>30/09/2023</t>
    </r>
  </si>
  <si>
    <r>
      <t>BILAN AU 31/12</t>
    </r>
    <r>
      <rPr>
        <sz val="16"/>
        <color indexed="60"/>
        <rFont val="Times New Roman"/>
        <family val="1"/>
      </rPr>
      <t>/2023</t>
    </r>
  </si>
  <si>
    <t xml:space="preserve"> = 0 --&gt; En attente répartition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</si>
</sst>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Times New Roman"/>
      <family val="2"/>
    </font>
    <font>
      <b/>
      <sz val="12"/>
      <color rgb="FFC00000"/>
      <name val="Times New Roman"/>
      <family val="1"/>
    </font>
    <font>
      <b/>
      <sz val="12"/>
      <color theme="1"/>
      <name val="Times New Roman"/>
      <family val="1"/>
    </font>
    <font>
      <sz val="16"/>
      <name val="Times New Roman"/>
      <family val="1"/>
    </font>
    <font>
      <sz val="10"/>
      <name val="Times New Roman"/>
      <family val="1"/>
    </font>
    <font>
      <sz val="10"/>
      <color indexed="18"/>
      <name val="Times New Roman"/>
      <family val="1"/>
    </font>
    <font>
      <sz val="8"/>
      <color indexed="18"/>
      <name val="Times New Roman"/>
      <family val="1"/>
    </font>
    <font>
      <sz val="16"/>
      <color indexed="6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7" fontId="0" fillId="0" borderId="0" xfId="0" applyNumberFormat="1"/>
    <xf numFmtId="37" fontId="1" fillId="0" borderId="0" xfId="0" applyNumberFormat="1" applyFont="1"/>
    <xf numFmtId="37" fontId="0" fillId="0" borderId="1" xfId="0" applyNumberFormat="1" applyBorder="1"/>
    <xf numFmtId="4" fontId="0" fillId="0" borderId="0" xfId="0" applyNumberFormat="1"/>
    <xf numFmtId="3" fontId="0" fillId="0" borderId="0" xfId="0" applyNumberFormat="1"/>
    <xf numFmtId="4" fontId="0" fillId="0" borderId="1" xfId="0" applyNumberFormat="1" applyBorder="1"/>
    <xf numFmtId="9" fontId="0" fillId="0" borderId="0" xfId="0" applyNumberFormat="1" applyAlignment="1">
      <alignment horizontal="left"/>
    </xf>
    <xf numFmtId="0" fontId="2" fillId="0" borderId="0" xfId="0" applyFont="1"/>
    <xf numFmtId="0" fontId="1" fillId="0" borderId="0" xfId="0" applyFont="1"/>
    <xf numFmtId="4" fontId="1" fillId="0" borderId="0" xfId="0" applyNumberFormat="1" applyFont="1"/>
    <xf numFmtId="4" fontId="0" fillId="2" borderId="0" xfId="0" applyNumberFormat="1" applyFill="1"/>
    <xf numFmtId="4" fontId="0" fillId="2" borderId="1" xfId="0" applyNumberFormat="1" applyFill="1" applyBorder="1"/>
    <xf numFmtId="0" fontId="0" fillId="3" borderId="0" xfId="0" applyFill="1"/>
    <xf numFmtId="4" fontId="0" fillId="3" borderId="0" xfId="0" applyNumberFormat="1" applyFill="1"/>
    <xf numFmtId="4" fontId="0" fillId="3" borderId="1" xfId="0" applyNumberFormat="1" applyFill="1" applyBorder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" fontId="0" fillId="0" borderId="1" xfId="0" applyNumberFormat="1" applyBorder="1"/>
    <xf numFmtId="4" fontId="2" fillId="0" borderId="0" xfId="0" applyNumberFormat="1" applyFont="1"/>
    <xf numFmtId="0" fontId="2" fillId="0" borderId="0" xfId="0" applyFont="1" applyAlignment="1">
      <alignment horizontal="right"/>
    </xf>
    <xf numFmtId="0" fontId="0" fillId="4" borderId="0" xfId="0" applyFill="1"/>
    <xf numFmtId="0" fontId="3" fillId="0" borderId="0" xfId="0" applyFont="1" applyAlignment="1">
      <alignment horizontal="center" vertical="center"/>
    </xf>
    <xf numFmtId="0" fontId="2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4C52C-51C0-4641-8816-9E2E57088D6E}">
  <dimension ref="A2:F40"/>
  <sheetViews>
    <sheetView tabSelected="1" topLeftCell="A27" zoomScaleNormal="100" workbookViewId="0">
      <selection activeCell="C37" sqref="C37:D37"/>
    </sheetView>
  </sheetViews>
  <sheetFormatPr baseColWidth="10" defaultRowHeight="15.6" x14ac:dyDescent="0.3"/>
  <cols>
    <col min="1" max="3" width="16.69921875" customWidth="1"/>
    <col min="4" max="4" width="22.296875" bestFit="1" customWidth="1"/>
  </cols>
  <sheetData>
    <row r="2" spans="1:6" s="17" customFormat="1" ht="15" customHeight="1" x14ac:dyDescent="0.3">
      <c r="A2" s="27" t="s">
        <v>14</v>
      </c>
      <c r="B2" s="27"/>
      <c r="C2" s="27"/>
      <c r="D2" s="27"/>
      <c r="E2" s="16"/>
      <c r="F2" s="16"/>
    </row>
    <row r="3" spans="1:6" s="22" customFormat="1" ht="15" customHeight="1" x14ac:dyDescent="0.3">
      <c r="A3" s="18"/>
      <c r="B3" s="19"/>
      <c r="C3" s="19"/>
      <c r="D3" s="20"/>
      <c r="E3" s="20"/>
      <c r="F3" s="21"/>
    </row>
    <row r="4" spans="1:6" s="17" customFormat="1" ht="15" customHeight="1" x14ac:dyDescent="0.3">
      <c r="A4" s="27" t="s">
        <v>26</v>
      </c>
      <c r="B4" s="27"/>
      <c r="C4" s="27"/>
      <c r="D4" s="27"/>
      <c r="E4" s="16"/>
      <c r="F4" s="16"/>
    </row>
    <row r="5" spans="1:6" s="17" customFormat="1" ht="15" customHeight="1" x14ac:dyDescent="0.3">
      <c r="A5" s="27" t="s">
        <v>18</v>
      </c>
      <c r="B5" s="27"/>
      <c r="C5" s="27"/>
      <c r="D5" s="27"/>
      <c r="E5" s="16"/>
      <c r="F5" s="16"/>
    </row>
    <row r="6" spans="1:6" ht="21" x14ac:dyDescent="0.3">
      <c r="A6" s="27" t="s">
        <v>19</v>
      </c>
      <c r="B6" s="27"/>
      <c r="C6" s="27"/>
      <c r="D6" s="27"/>
    </row>
    <row r="9" spans="1:6" x14ac:dyDescent="0.3">
      <c r="A9" t="s">
        <v>0</v>
      </c>
      <c r="B9" s="26">
        <v>0</v>
      </c>
      <c r="C9" t="s">
        <v>23</v>
      </c>
    </row>
    <row r="10" spans="1:6" x14ac:dyDescent="0.3">
      <c r="A10" s="13" t="s">
        <v>3</v>
      </c>
      <c r="B10" s="13">
        <v>25</v>
      </c>
      <c r="C10" t="s">
        <v>1</v>
      </c>
    </row>
    <row r="11" spans="1:6" x14ac:dyDescent="0.3">
      <c r="A11" t="s">
        <v>21</v>
      </c>
      <c r="B11">
        <v>35</v>
      </c>
      <c r="C11" t="s">
        <v>1</v>
      </c>
    </row>
    <row r="12" spans="1:6" x14ac:dyDescent="0.3">
      <c r="A12" t="s">
        <v>22</v>
      </c>
      <c r="B12">
        <v>15</v>
      </c>
      <c r="C12" t="s">
        <v>1</v>
      </c>
    </row>
    <row r="13" spans="1:6" x14ac:dyDescent="0.3">
      <c r="A13" t="s">
        <v>4</v>
      </c>
      <c r="B13" s="26">
        <v>0</v>
      </c>
      <c r="C13" t="s">
        <v>1</v>
      </c>
    </row>
    <row r="16" spans="1:6" x14ac:dyDescent="0.3">
      <c r="A16" s="9" t="s">
        <v>2</v>
      </c>
      <c r="B16" s="2">
        <v>975497</v>
      </c>
    </row>
    <row r="17" spans="1:4" x14ac:dyDescent="0.3">
      <c r="A17" t="s">
        <v>6</v>
      </c>
      <c r="B17" s="3">
        <v>-50000</v>
      </c>
    </row>
    <row r="18" spans="1:4" x14ac:dyDescent="0.3">
      <c r="B18" s="1">
        <f>SUM(B16:B17)</f>
        <v>925497</v>
      </c>
      <c r="C18" s="14">
        <f>+B18*B10%</f>
        <v>231374.25</v>
      </c>
      <c r="D18" s="26" t="s">
        <v>24</v>
      </c>
    </row>
    <row r="21" spans="1:4" x14ac:dyDescent="0.3">
      <c r="A21" t="s">
        <v>5</v>
      </c>
    </row>
    <row r="22" spans="1:4" x14ac:dyDescent="0.3">
      <c r="A22" t="s">
        <v>6</v>
      </c>
      <c r="B22" s="5">
        <v>50000</v>
      </c>
      <c r="C22" s="4">
        <f>+B22*$B$9%</f>
        <v>0</v>
      </c>
    </row>
    <row r="23" spans="1:4" x14ac:dyDescent="0.3">
      <c r="A23" t="s">
        <v>6</v>
      </c>
      <c r="B23" s="5">
        <v>0</v>
      </c>
      <c r="C23" s="4">
        <f>(B23-(B23*$B$10)%)*$B$9%</f>
        <v>0</v>
      </c>
      <c r="D23" t="s">
        <v>16</v>
      </c>
    </row>
    <row r="24" spans="1:4" x14ac:dyDescent="0.3">
      <c r="B24" s="23">
        <f>+B16-B22-B23</f>
        <v>925497</v>
      </c>
      <c r="C24" s="6">
        <f>+B24*$B$13%</f>
        <v>0</v>
      </c>
    </row>
    <row r="25" spans="1:4" x14ac:dyDescent="0.3">
      <c r="B25" s="5">
        <f>SUM(B22:B24)</f>
        <v>975497</v>
      </c>
      <c r="C25" s="10">
        <f>SUM(C22:C24)</f>
        <v>0</v>
      </c>
      <c r="D25" s="9" t="s">
        <v>7</v>
      </c>
    </row>
    <row r="28" spans="1:4" x14ac:dyDescent="0.3">
      <c r="A28" t="s">
        <v>8</v>
      </c>
      <c r="B28" s="4">
        <v>350000</v>
      </c>
    </row>
    <row r="29" spans="1:4" x14ac:dyDescent="0.3">
      <c r="A29" t="s">
        <v>9</v>
      </c>
      <c r="B29" s="4">
        <f>+B28*C29</f>
        <v>280000</v>
      </c>
      <c r="C29" s="7">
        <v>0.8</v>
      </c>
    </row>
    <row r="30" spans="1:4" x14ac:dyDescent="0.3">
      <c r="B30" s="15">
        <f>-C18</f>
        <v>-231374.25</v>
      </c>
    </row>
    <row r="31" spans="1:4" x14ac:dyDescent="0.3">
      <c r="B31" s="11">
        <f>SUM(B29:B30)</f>
        <v>48625.75</v>
      </c>
    </row>
    <row r="34" spans="1:4" x14ac:dyDescent="0.3">
      <c r="A34" t="s">
        <v>13</v>
      </c>
    </row>
    <row r="35" spans="1:4" x14ac:dyDescent="0.3">
      <c r="A35" t="s">
        <v>10</v>
      </c>
      <c r="B35" s="4">
        <v>280000</v>
      </c>
    </row>
    <row r="36" spans="1:4" x14ac:dyDescent="0.3">
      <c r="A36" t="s">
        <v>11</v>
      </c>
      <c r="B36" s="12">
        <f>+B31</f>
        <v>48625.75</v>
      </c>
    </row>
    <row r="37" spans="1:4" x14ac:dyDescent="0.3">
      <c r="B37" s="24">
        <f>+B35-B36</f>
        <v>231374.25</v>
      </c>
      <c r="C37" s="28" t="s">
        <v>27</v>
      </c>
      <c r="D37" s="28"/>
    </row>
    <row r="39" spans="1:4" x14ac:dyDescent="0.3">
      <c r="A39" s="25" t="s">
        <v>12</v>
      </c>
      <c r="B39" s="8">
        <v>167403</v>
      </c>
      <c r="C39" s="8"/>
    </row>
    <row r="40" spans="1:4" x14ac:dyDescent="0.3">
      <c r="A40" s="25" t="s">
        <v>15</v>
      </c>
      <c r="B40" s="8">
        <v>757100</v>
      </c>
      <c r="C40" s="8" t="s">
        <v>20</v>
      </c>
    </row>
  </sheetData>
  <mergeCells count="4">
    <mergeCell ref="A2:D2"/>
    <mergeCell ref="A4:D4"/>
    <mergeCell ref="A5:D5"/>
    <mergeCell ref="A6:D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EBE9E-D4C2-48B9-97F2-A2AFF0BC5141}">
  <dimension ref="A2:F40"/>
  <sheetViews>
    <sheetView topLeftCell="A24" zoomScaleNormal="100" workbookViewId="0">
      <selection activeCell="C37" sqref="C37:D37"/>
    </sheetView>
  </sheetViews>
  <sheetFormatPr baseColWidth="10" defaultRowHeight="15.6" x14ac:dyDescent="0.3"/>
  <cols>
    <col min="1" max="3" width="16.69921875" customWidth="1"/>
    <col min="4" max="4" width="22.296875" bestFit="1" customWidth="1"/>
  </cols>
  <sheetData>
    <row r="2" spans="1:6" s="17" customFormat="1" ht="15" customHeight="1" x14ac:dyDescent="0.3">
      <c r="A2" s="27" t="s">
        <v>14</v>
      </c>
      <c r="B2" s="27"/>
      <c r="C2" s="27"/>
      <c r="D2" s="27"/>
      <c r="E2" s="16"/>
      <c r="F2" s="16"/>
    </row>
    <row r="3" spans="1:6" s="22" customFormat="1" ht="15" customHeight="1" x14ac:dyDescent="0.3">
      <c r="A3" s="18"/>
      <c r="B3" s="19"/>
      <c r="C3" s="19"/>
      <c r="D3" s="20"/>
      <c r="E3" s="20"/>
      <c r="F3" s="21"/>
    </row>
    <row r="4" spans="1:6" s="17" customFormat="1" ht="15" customHeight="1" x14ac:dyDescent="0.3">
      <c r="A4" s="27" t="s">
        <v>25</v>
      </c>
      <c r="B4" s="27"/>
      <c r="C4" s="27"/>
      <c r="D4" s="27"/>
      <c r="E4" s="16"/>
      <c r="F4" s="16"/>
    </row>
    <row r="5" spans="1:6" s="17" customFormat="1" ht="15" customHeight="1" x14ac:dyDescent="0.3">
      <c r="A5" s="27" t="s">
        <v>18</v>
      </c>
      <c r="B5" s="27"/>
      <c r="C5" s="27"/>
      <c r="D5" s="27"/>
      <c r="E5" s="16"/>
      <c r="F5" s="16"/>
    </row>
    <row r="6" spans="1:6" ht="21" x14ac:dyDescent="0.3">
      <c r="A6" s="27" t="s">
        <v>19</v>
      </c>
      <c r="B6" s="27"/>
      <c r="C6" s="27"/>
      <c r="D6" s="27"/>
    </row>
    <row r="9" spans="1:6" x14ac:dyDescent="0.3">
      <c r="A9" t="s">
        <v>0</v>
      </c>
      <c r="B9" s="26">
        <v>0</v>
      </c>
      <c r="C9" t="s">
        <v>23</v>
      </c>
    </row>
    <row r="10" spans="1:6" x14ac:dyDescent="0.3">
      <c r="A10" s="13" t="s">
        <v>3</v>
      </c>
      <c r="B10" s="13">
        <v>25</v>
      </c>
      <c r="C10" t="s">
        <v>1</v>
      </c>
    </row>
    <row r="11" spans="1:6" x14ac:dyDescent="0.3">
      <c r="A11" t="s">
        <v>21</v>
      </c>
      <c r="B11">
        <v>35</v>
      </c>
      <c r="C11" t="s">
        <v>1</v>
      </c>
    </row>
    <row r="12" spans="1:6" x14ac:dyDescent="0.3">
      <c r="A12" t="s">
        <v>22</v>
      </c>
      <c r="B12">
        <v>15</v>
      </c>
      <c r="C12" t="s">
        <v>1</v>
      </c>
    </row>
    <row r="13" spans="1:6" x14ac:dyDescent="0.3">
      <c r="A13" t="s">
        <v>4</v>
      </c>
      <c r="B13" s="26">
        <v>0</v>
      </c>
      <c r="C13" t="s">
        <v>1</v>
      </c>
    </row>
    <row r="16" spans="1:6" x14ac:dyDescent="0.3">
      <c r="A16" s="9" t="s">
        <v>2</v>
      </c>
      <c r="B16" s="2">
        <v>967097</v>
      </c>
    </row>
    <row r="17" spans="1:4" x14ac:dyDescent="0.3">
      <c r="A17" t="s">
        <v>6</v>
      </c>
      <c r="B17" s="3">
        <v>-50000</v>
      </c>
    </row>
    <row r="18" spans="1:4" x14ac:dyDescent="0.3">
      <c r="B18" s="1">
        <f>SUM(B16:B17)</f>
        <v>917097</v>
      </c>
      <c r="C18" s="14">
        <f>+B18*B10%</f>
        <v>229274.25</v>
      </c>
      <c r="D18" s="26" t="s">
        <v>24</v>
      </c>
    </row>
    <row r="21" spans="1:4" x14ac:dyDescent="0.3">
      <c r="A21" t="s">
        <v>5</v>
      </c>
    </row>
    <row r="22" spans="1:4" x14ac:dyDescent="0.3">
      <c r="A22" t="s">
        <v>6</v>
      </c>
      <c r="B22" s="5">
        <v>50000</v>
      </c>
      <c r="C22" s="4">
        <f>+B22*$B$9%</f>
        <v>0</v>
      </c>
    </row>
    <row r="23" spans="1:4" x14ac:dyDescent="0.3">
      <c r="A23" t="s">
        <v>6</v>
      </c>
      <c r="B23" s="5">
        <v>0</v>
      </c>
      <c r="C23" s="4">
        <f>(B23-(B23*$B$10)%)*$B$9%</f>
        <v>0</v>
      </c>
      <c r="D23" t="s">
        <v>16</v>
      </c>
    </row>
    <row r="24" spans="1:4" x14ac:dyDescent="0.3">
      <c r="B24" s="23">
        <f>+B16-B22-B23</f>
        <v>917097</v>
      </c>
      <c r="C24" s="6">
        <f>+B24*$B$13%</f>
        <v>0</v>
      </c>
    </row>
    <row r="25" spans="1:4" x14ac:dyDescent="0.3">
      <c r="B25" s="5">
        <f>SUM(B22:B24)</f>
        <v>967097</v>
      </c>
      <c r="C25" s="10">
        <f>SUM(C22:C24)</f>
        <v>0</v>
      </c>
      <c r="D25" s="9" t="s">
        <v>7</v>
      </c>
    </row>
    <row r="28" spans="1:4" x14ac:dyDescent="0.3">
      <c r="A28" t="s">
        <v>8</v>
      </c>
      <c r="B28" s="4">
        <v>350000</v>
      </c>
    </row>
    <row r="29" spans="1:4" x14ac:dyDescent="0.3">
      <c r="A29" t="s">
        <v>9</v>
      </c>
      <c r="B29" s="4">
        <f>+B28*C29</f>
        <v>280000</v>
      </c>
      <c r="C29" s="7">
        <v>0.8</v>
      </c>
    </row>
    <row r="30" spans="1:4" x14ac:dyDescent="0.3">
      <c r="B30" s="15">
        <f>-C18</f>
        <v>-229274.25</v>
      </c>
    </row>
    <row r="31" spans="1:4" x14ac:dyDescent="0.3">
      <c r="B31" s="11">
        <f>SUM(B29:B30)</f>
        <v>50725.75</v>
      </c>
    </row>
    <row r="34" spans="1:4" x14ac:dyDescent="0.3">
      <c r="A34" t="s">
        <v>13</v>
      </c>
    </row>
    <row r="35" spans="1:4" x14ac:dyDescent="0.3">
      <c r="A35" t="s">
        <v>10</v>
      </c>
      <c r="B35" s="4">
        <v>280000</v>
      </c>
    </row>
    <row r="36" spans="1:4" x14ac:dyDescent="0.3">
      <c r="A36" t="s">
        <v>11</v>
      </c>
      <c r="B36" s="12">
        <f>+B31</f>
        <v>50725.75</v>
      </c>
    </row>
    <row r="37" spans="1:4" x14ac:dyDescent="0.3">
      <c r="B37" s="24">
        <f>+B35-B36</f>
        <v>229274.25</v>
      </c>
      <c r="C37" s="28" t="s">
        <v>27</v>
      </c>
      <c r="D37" s="28"/>
    </row>
    <row r="39" spans="1:4" x14ac:dyDescent="0.3">
      <c r="A39" s="25" t="s">
        <v>12</v>
      </c>
      <c r="B39" s="8">
        <v>167403</v>
      </c>
      <c r="C39" s="8"/>
    </row>
    <row r="40" spans="1:4" x14ac:dyDescent="0.3">
      <c r="A40" s="25" t="s">
        <v>15</v>
      </c>
      <c r="B40" s="8">
        <v>757100</v>
      </c>
      <c r="C40" s="8" t="s">
        <v>20</v>
      </c>
    </row>
  </sheetData>
  <mergeCells count="4">
    <mergeCell ref="A2:D2"/>
    <mergeCell ref="A4:D4"/>
    <mergeCell ref="A5:D5"/>
    <mergeCell ref="A6:D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586DB-31B6-4566-9632-F5C9DB64CA41}">
  <dimension ref="A2:F40"/>
  <sheetViews>
    <sheetView topLeftCell="A24" zoomScaleNormal="100" workbookViewId="0">
      <selection activeCell="C37" sqref="C37:D37"/>
    </sheetView>
  </sheetViews>
  <sheetFormatPr baseColWidth="10" defaultRowHeight="15.6" x14ac:dyDescent="0.3"/>
  <cols>
    <col min="1" max="3" width="16.69921875" customWidth="1"/>
    <col min="4" max="4" width="22.296875" bestFit="1" customWidth="1"/>
  </cols>
  <sheetData>
    <row r="2" spans="1:6" s="17" customFormat="1" ht="15" customHeight="1" x14ac:dyDescent="0.3">
      <c r="A2" s="27" t="s">
        <v>14</v>
      </c>
      <c r="B2" s="27"/>
      <c r="C2" s="27"/>
      <c r="D2" s="27"/>
      <c r="E2" s="16"/>
      <c r="F2" s="16"/>
    </row>
    <row r="3" spans="1:6" s="22" customFormat="1" ht="15" customHeight="1" x14ac:dyDescent="0.3">
      <c r="A3" s="18"/>
      <c r="B3" s="19"/>
      <c r="C3" s="19"/>
      <c r="D3" s="20"/>
      <c r="E3" s="20"/>
      <c r="F3" s="21"/>
    </row>
    <row r="4" spans="1:6" s="17" customFormat="1" ht="15" customHeight="1" x14ac:dyDescent="0.3">
      <c r="A4" s="27" t="s">
        <v>17</v>
      </c>
      <c r="B4" s="27"/>
      <c r="C4" s="27"/>
      <c r="D4" s="27"/>
      <c r="E4" s="16"/>
      <c r="F4" s="16"/>
    </row>
    <row r="5" spans="1:6" s="17" customFormat="1" ht="15" customHeight="1" x14ac:dyDescent="0.3">
      <c r="A5" s="27" t="s">
        <v>18</v>
      </c>
      <c r="B5" s="27"/>
      <c r="C5" s="27"/>
      <c r="D5" s="27"/>
      <c r="E5" s="16"/>
      <c r="F5" s="16"/>
    </row>
    <row r="6" spans="1:6" ht="21" x14ac:dyDescent="0.3">
      <c r="A6" s="27" t="s">
        <v>19</v>
      </c>
      <c r="B6" s="27"/>
      <c r="C6" s="27"/>
      <c r="D6" s="27"/>
    </row>
    <row r="9" spans="1:6" x14ac:dyDescent="0.3">
      <c r="A9" t="s">
        <v>0</v>
      </c>
      <c r="B9" s="26">
        <v>0</v>
      </c>
      <c r="C9" t="s">
        <v>23</v>
      </c>
    </row>
    <row r="10" spans="1:6" x14ac:dyDescent="0.3">
      <c r="A10" s="13" t="s">
        <v>3</v>
      </c>
      <c r="B10" s="13">
        <v>25</v>
      </c>
      <c r="C10" t="s">
        <v>1</v>
      </c>
    </row>
    <row r="11" spans="1:6" x14ac:dyDescent="0.3">
      <c r="A11" t="s">
        <v>21</v>
      </c>
      <c r="B11">
        <v>35</v>
      </c>
      <c r="C11" t="s">
        <v>1</v>
      </c>
    </row>
    <row r="12" spans="1:6" x14ac:dyDescent="0.3">
      <c r="A12" t="s">
        <v>22</v>
      </c>
      <c r="B12">
        <v>15</v>
      </c>
      <c r="C12" t="s">
        <v>1</v>
      </c>
    </row>
    <row r="13" spans="1:6" x14ac:dyDescent="0.3">
      <c r="A13" t="s">
        <v>4</v>
      </c>
      <c r="B13" s="26">
        <v>0</v>
      </c>
      <c r="C13" t="s">
        <v>1</v>
      </c>
    </row>
    <row r="16" spans="1:6" x14ac:dyDescent="0.3">
      <c r="A16" s="9" t="s">
        <v>2</v>
      </c>
      <c r="B16" s="2">
        <v>952744</v>
      </c>
    </row>
    <row r="17" spans="1:4" x14ac:dyDescent="0.3">
      <c r="A17" t="s">
        <v>6</v>
      </c>
      <c r="B17" s="3">
        <v>-50000</v>
      </c>
    </row>
    <row r="18" spans="1:4" x14ac:dyDescent="0.3">
      <c r="B18" s="1">
        <f>SUM(B16:B17)</f>
        <v>902744</v>
      </c>
      <c r="C18" s="14">
        <f>+B18*B10%</f>
        <v>225686</v>
      </c>
      <c r="D18" s="26" t="s">
        <v>24</v>
      </c>
    </row>
    <row r="21" spans="1:4" x14ac:dyDescent="0.3">
      <c r="A21" t="s">
        <v>5</v>
      </c>
    </row>
    <row r="22" spans="1:4" x14ac:dyDescent="0.3">
      <c r="A22" t="s">
        <v>6</v>
      </c>
      <c r="B22" s="5">
        <v>50000</v>
      </c>
      <c r="C22" s="4">
        <f>+B22*$B$9%</f>
        <v>0</v>
      </c>
    </row>
    <row r="23" spans="1:4" x14ac:dyDescent="0.3">
      <c r="A23" t="s">
        <v>6</v>
      </c>
      <c r="B23" s="5">
        <v>0</v>
      </c>
      <c r="C23" s="4">
        <f>(B23-(B23*$B$10)%)*$B$9%</f>
        <v>0</v>
      </c>
      <c r="D23" t="s">
        <v>16</v>
      </c>
    </row>
    <row r="24" spans="1:4" x14ac:dyDescent="0.3">
      <c r="B24" s="23">
        <f>+B16-B22-B23</f>
        <v>902744</v>
      </c>
      <c r="C24" s="6">
        <f>+B24*$B$13%</f>
        <v>0</v>
      </c>
    </row>
    <row r="25" spans="1:4" x14ac:dyDescent="0.3">
      <c r="B25" s="5">
        <f>SUM(B22:B24)</f>
        <v>952744</v>
      </c>
      <c r="C25" s="10">
        <f>SUM(C22:C24)</f>
        <v>0</v>
      </c>
      <c r="D25" s="9" t="s">
        <v>7</v>
      </c>
    </row>
    <row r="28" spans="1:4" x14ac:dyDescent="0.3">
      <c r="A28" t="s">
        <v>8</v>
      </c>
      <c r="B28" s="4">
        <v>350000</v>
      </c>
    </row>
    <row r="29" spans="1:4" x14ac:dyDescent="0.3">
      <c r="A29" t="s">
        <v>9</v>
      </c>
      <c r="B29" s="4">
        <f>+B28*C29</f>
        <v>280000</v>
      </c>
      <c r="C29" s="7">
        <v>0.8</v>
      </c>
    </row>
    <row r="30" spans="1:4" x14ac:dyDescent="0.3">
      <c r="B30" s="15">
        <f>-C18</f>
        <v>-225686</v>
      </c>
    </row>
    <row r="31" spans="1:4" x14ac:dyDescent="0.3">
      <c r="B31" s="11">
        <f>SUM(B29:B30)</f>
        <v>54314</v>
      </c>
    </row>
    <row r="34" spans="1:4" x14ac:dyDescent="0.3">
      <c r="A34" t="s">
        <v>13</v>
      </c>
    </row>
    <row r="35" spans="1:4" x14ac:dyDescent="0.3">
      <c r="A35" t="s">
        <v>10</v>
      </c>
      <c r="B35" s="4">
        <v>280000</v>
      </c>
    </row>
    <row r="36" spans="1:4" x14ac:dyDescent="0.3">
      <c r="A36" t="s">
        <v>11</v>
      </c>
      <c r="B36" s="12">
        <f>+B31</f>
        <v>54314</v>
      </c>
    </row>
    <row r="37" spans="1:4" x14ac:dyDescent="0.3">
      <c r="B37" s="24">
        <f>+B35-B36</f>
        <v>225686</v>
      </c>
      <c r="C37" s="28" t="s">
        <v>27</v>
      </c>
      <c r="D37" s="28"/>
    </row>
    <row r="39" spans="1:4" x14ac:dyDescent="0.3">
      <c r="A39" s="25" t="s">
        <v>12</v>
      </c>
      <c r="B39" s="8">
        <v>167403</v>
      </c>
      <c r="C39" s="8"/>
    </row>
    <row r="40" spans="1:4" x14ac:dyDescent="0.3">
      <c r="A40" s="25" t="s">
        <v>15</v>
      </c>
      <c r="B40" s="8">
        <v>757100</v>
      </c>
      <c r="C40" s="8" t="s">
        <v>20</v>
      </c>
    </row>
  </sheetData>
  <mergeCells count="4">
    <mergeCell ref="A2:D2"/>
    <mergeCell ref="A4:D4"/>
    <mergeCell ref="A5:D5"/>
    <mergeCell ref="A6:D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31.12.2023</vt:lpstr>
      <vt:lpstr>30,09,2023</vt:lpstr>
      <vt:lpstr>30,06,2023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CHI-FOU-MI</dc:creator>
  <cp:lastModifiedBy>Elisabeth Wittersheim</cp:lastModifiedBy>
  <cp:lastPrinted>2023-07-06T10:09:34Z</cp:lastPrinted>
  <dcterms:created xsi:type="dcterms:W3CDTF">2023-04-06T11:52:18Z</dcterms:created>
  <dcterms:modified xsi:type="dcterms:W3CDTF">2023-12-31T12:27:49Z</dcterms:modified>
</cp:coreProperties>
</file>